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eu Drive\Pasta de trabalho\PROJETOS\060_GARAGEM FIOCRUZ\PROJ EXECUTIVO\03_COTAÇÕES\IN2819-20-95-3356 A 3360-3478 A 3485_ESQUADRIAS BLINDADAS\"/>
    </mc:Choice>
  </mc:AlternateContent>
  <xr:revisionPtr revIDLastSave="0" documentId="13_ncr:1_{A56A4907-22B8-4F43-9364-5AF102BC2D51}" xr6:coauthVersionLast="47" xr6:coauthVersionMax="47" xr10:uidLastSave="{00000000-0000-0000-0000-000000000000}"/>
  <bookViews>
    <workbookView xWindow="28680" yWindow="-120" windowWidth="29040" windowHeight="15840" xr2:uid="{B2F3148B-A198-4595-9B38-8E27119753CE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4" i="1"/>
  <c r="J13" i="1"/>
  <c r="G13" i="1"/>
  <c r="F13" i="1"/>
  <c r="J14" i="1" l="1"/>
  <c r="J12" i="1"/>
  <c r="K12" i="1" s="1"/>
  <c r="J11" i="1"/>
  <c r="K11" i="1" s="1"/>
  <c r="J10" i="1"/>
  <c r="K10" i="1" s="1"/>
  <c r="J9" i="1"/>
  <c r="K9" i="1" s="1"/>
  <c r="J8" i="1"/>
  <c r="K8" i="1" s="1"/>
  <c r="J6" i="1"/>
  <c r="K6" i="1" s="1"/>
  <c r="J5" i="1"/>
  <c r="K7" i="1"/>
  <c r="J7" i="1"/>
  <c r="I7" i="1"/>
  <c r="H7" i="1"/>
  <c r="I6" i="1"/>
  <c r="H6" i="1"/>
  <c r="I5" i="1"/>
  <c r="F9" i="1"/>
  <c r="H9" i="1"/>
  <c r="I9" i="1"/>
  <c r="H8" i="1"/>
  <c r="I8" i="1"/>
  <c r="H10" i="1"/>
  <c r="I10" i="1"/>
  <c r="H11" i="1"/>
  <c r="I11" i="1"/>
  <c r="H12" i="1"/>
  <c r="I12" i="1"/>
  <c r="H5" i="1"/>
  <c r="D13" i="1"/>
  <c r="K5" i="1" l="1"/>
  <c r="E13" i="1" l="1"/>
  <c r="F7" i="1" s="1"/>
  <c r="F5" i="1" l="1"/>
  <c r="F12" i="1"/>
  <c r="F6" i="1"/>
  <c r="F10" i="1"/>
  <c r="F11" i="1"/>
  <c r="F8" i="1"/>
</calcChain>
</file>

<file path=xl/sharedStrings.xml><?xml version="1.0" encoding="utf-8"?>
<sst xmlns="http://schemas.openxmlformats.org/spreadsheetml/2006/main" count="81" uniqueCount="67">
  <si>
    <t>Janela De Segurança Fixa</t>
  </si>
  <si>
    <t>1200x1200</t>
  </si>
  <si>
    <t>1500x1200</t>
  </si>
  <si>
    <t>1800x1200</t>
  </si>
  <si>
    <t>Janela de Segurança com Uma Folha Fixa e Duas Maxim Ar</t>
  </si>
  <si>
    <t>Janela de Segurança com Duas Folhas Fixa e Quatro Maxim Ar-</t>
  </si>
  <si>
    <t>2400X1200</t>
  </si>
  <si>
    <t>Portão de Segurança em aço Folha Unica com Automação Deslizante</t>
  </si>
  <si>
    <t>5700X3000</t>
  </si>
  <si>
    <t>5780X3000</t>
  </si>
  <si>
    <t>7000X3000</t>
  </si>
  <si>
    <t>TOAL ÁREA</t>
  </si>
  <si>
    <t>Cálculo da Instalação da Esquadrias Blindadas - GARAGEM SEGETRANS</t>
  </si>
  <si>
    <t>INSUMO</t>
  </si>
  <si>
    <t>DESCRIÇÃO</t>
  </si>
  <si>
    <t>IN3478</t>
  </si>
  <si>
    <t>IN3479</t>
  </si>
  <si>
    <t>METRAGEM - MM</t>
  </si>
  <si>
    <t>IN3480</t>
  </si>
  <si>
    <t>IN3481</t>
  </si>
  <si>
    <t>IN3482</t>
  </si>
  <si>
    <t>IN3483</t>
  </si>
  <si>
    <t>IN3484</t>
  </si>
  <si>
    <t>IN3485</t>
  </si>
  <si>
    <t>ÁREA - M2</t>
  </si>
  <si>
    <t>FORNECEDOR ENGEBLIND -ORÇAMENTO 7338/23</t>
  </si>
  <si>
    <t>TOTAL FRETE+INSTALAÇÃO</t>
  </si>
  <si>
    <t>IN2819</t>
  </si>
  <si>
    <t>IN2820</t>
  </si>
  <si>
    <t>IN2895</t>
  </si>
  <si>
    <t>COMP CP5000264</t>
  </si>
  <si>
    <t>JANELA  1F FIXA/ 2F MAXIMAR C/ PERFIS DUPLOS DE AÇO CARBONO C/ PINT EPOXI BRANCA E NÍVEL III DE BLIND. FOLHA FIXA COM VIDRO MULTILAMINADO, BLIND NÍVEL III. FOLHAS MAXIMAR COM PERFIS DE ALUMÍNIO PINT BRANCA E FECHAMENTO COM CHAPA DE ACRÍLICO INCOLOR 20mm. (1,20X1,20)m, INCLUSIVE PROJETO ARQUITETÔNICO DA BLINDAGEM, ART E LAUDOS.</t>
  </si>
  <si>
    <t>IN3356</t>
  </si>
  <si>
    <t>1º PAVIMENTO</t>
  </si>
  <si>
    <t>COMP CP5000265</t>
  </si>
  <si>
    <t>JANELA  2F FIXA/ 4F MAXIMAR C PERFIS DUPLOS DE AÇO CARBONO C PINT EPOXI BRANCA E NÍVEL III DE BLIND. FOLHAs FIXAs COM VIDRO MULTILAMINADO, BLIND NÍVEL III. FOLHAS MAXIMAR COM PERFIS DE ALUMÍNIO PINT BRANCA E FECHAMENTO COM CHAPA DE ACRÍLICO INCOLOR 20mm. (2,40X1,20)m, INCLUSIVE PROJETO ARQUITETÔNICO DA BLINDAGEM, ART E LAUDOS.</t>
  </si>
  <si>
    <t>IN3357</t>
  </si>
  <si>
    <t>COMP CP5000270</t>
  </si>
  <si>
    <t>VISOR FIXO DE VIDRO MULTILAMINADO C/ CAMADAS DE PVB COM UMA CHAPA DE POLICARBONATO 6mm INTERMEDIÁRIA (10+10+10+10+4+6+4) ENCAIXILHADO POR PERFIS DE AÇO CARBONO 3,5 mm PINT PRIMER EPOXI NA COR CINZA GRIS (RAL 7035). BLINDAGEM NÍVEL III, APLICAÇÃO DE BORRACHAS ADESIVAS DE EPDM POR TODO O PERÍMETRO INTERNO (1,80x1,20)m, INCLUSIVE PROJETO ARQUITETÔNICO DA BLINDAGEM, ART E LAUDOS.</t>
  </si>
  <si>
    <t>IN3360</t>
  </si>
  <si>
    <t>COMP CP5000268</t>
  </si>
  <si>
    <t>COMP CP5000269</t>
  </si>
  <si>
    <t>VISOR FIXO DE VIDRO MULTILAMINADO C/ CAMADAS DE PVB COM UMA CHAPA DE POLICARBONATO 6mm INTERMEDIÁRIA (10+10+10+10+4+6+4) ENCAIXILHADO POR PERFIS DE AÇO CARBONO 3,5 mm PINT PRIMER EPOXI NA COR CINZA GRIS (RAL 7035). BLINDAGEM NÍVEL III, APLICAÇÃO DE BORRACHAS ADESIVAS DE EPDM POR TODO O PERÍMETRO INTERNO (1,20x1,20)m, INCLUSIVE PROJETO ARQUITETÔNICO DA BLINDAGEM, ART E LAUDOS.</t>
  </si>
  <si>
    <t>VISOR FIXO DE VIDRO MULTILAMINADO C/ CAMADAS DE PVB COM UMA CHAPA DE POLICARBONATO 6mm INTERMEDIÁRIA (10+10+10+10+4+6+4) ENCAIXILHADO POR PERFIS DE AÇO CARBONO 3,5 mm PINT PRIMER EPOXI NA COR CINZA GRIS (RAL 7035). BLINDAGEM NÍVEL III, APLICAÇÃO DE BORRACHAS ADESIVAS DE EPDM POR TODO O PERÍMETRO INTERNO (1,50x1,20)m, INCLUSIVE PROJETO ARQUITETÔNICO DA BLINDAGEM, ART E LAUDOS.</t>
  </si>
  <si>
    <t>IN3358</t>
  </si>
  <si>
    <t>GUARITA</t>
  </si>
  <si>
    <t>IN3359</t>
  </si>
  <si>
    <t>COMP CP5000233</t>
  </si>
  <si>
    <t>PORTÃO DE CORRER 1 FOLHA EM MATERIAL DE ALTA RESISTÊNCIA A IMPACTO BALÍSTICO, COM PLACAS DE MADEIRA RÍGIDA ENVELOPADAS POR CHAPA DE AÇO CARBONO DE 3,5 MM, FIXADAS ENTRE SI ATRAVÉS DE SOLDA MIG (5,78X3,00)m, INCLUSIVE PROJETO ARQUITETÔNICO DA BLINDAGEM, ART E LAUDOS.</t>
  </si>
  <si>
    <t>COMP CP5000234</t>
  </si>
  <si>
    <t>PORTÃO DE CORRER 1 FOLHA EM MATERIAL DE ALTA RESISTÊNCIA A IMPACTO BALÍSTICO, COM PLACAS DE MADEIRA RÍGIDA ENVELOPADAS POR CHAPA DE AÇO CARBONO DE 3,5 MM, FIXADAS ENTRE SI ATRAVÉS DE SOLDA MIG (7,00X3,00)m, INCLUSIVE PROJETO ARQUITETÔNICO DA BLINDAGEM, ART E LAUDOS.</t>
  </si>
  <si>
    <t>ÁREA EXTERNA</t>
  </si>
  <si>
    <t>COMP CP5000257</t>
  </si>
  <si>
    <t>PORTÃO DE CORRER 1 FOLHA EM MATERIAL DE ALTA RESISTÊNCIA A IMPACTO BALÍSTICO, COM PLACAS DE MADEIRA RÍGIDA ENVELOPADAS POR CHAPA DE AÇO CARBONO DE 3,5 MM, FIXADAS ENTRE SI ATRAVÉS DE SOLDA MIG (5,70x2,50)m, INCLUSIVE PROJETO ARQUITETÔNICO DA BLINDAGEM, ART E LAUDOS.</t>
  </si>
  <si>
    <t>TOTAL M.O</t>
  </si>
  <si>
    <t>TOTAL MAT</t>
  </si>
  <si>
    <t>QUANT</t>
  </si>
  <si>
    <t>UNIT. M.O</t>
  </si>
  <si>
    <t>UNIT. MAT</t>
  </si>
  <si>
    <t>IN3481/IN3356</t>
  </si>
  <si>
    <t>IN3482/IN3357</t>
  </si>
  <si>
    <t>IN3480/IN2895</t>
  </si>
  <si>
    <t>IN3485/IN3360</t>
  </si>
  <si>
    <t>IN3483/IN3358</t>
  </si>
  <si>
    <t>IN3484/IN3359</t>
  </si>
  <si>
    <t>IN3478/IN2819</t>
  </si>
  <si>
    <t>IN3479/IN2820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</si>
</sst>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43" fontId="0" fillId="0" borderId="0" xfId="2" applyFont="1"/>
    <xf numFmtId="43" fontId="0" fillId="0" borderId="0" xfId="0" applyNumberFormat="1"/>
    <xf numFmtId="44" fontId="0" fillId="0" borderId="0" xfId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0" xfId="0" applyNumberFormat="1"/>
    <xf numFmtId="0" fontId="2" fillId="0" borderId="4" xfId="0" applyFont="1" applyBorder="1" applyAlignment="1">
      <alignment horizontal="center" vertical="center"/>
    </xf>
    <xf numFmtId="43" fontId="2" fillId="0" borderId="0" xfId="2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3" fontId="2" fillId="0" borderId="8" xfId="2" applyFont="1" applyBorder="1"/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4" fontId="0" fillId="3" borderId="5" xfId="0" applyNumberFormat="1" applyFill="1" applyBorder="1" applyAlignment="1">
      <alignment horizontal="center" vertical="center"/>
    </xf>
    <xf numFmtId="43" fontId="0" fillId="3" borderId="3" xfId="2" applyFont="1" applyFill="1" applyBorder="1" applyAlignment="1">
      <alignment horizontal="center"/>
    </xf>
    <xf numFmtId="44" fontId="0" fillId="3" borderId="6" xfId="0" applyNumberFormat="1" applyFill="1" applyBorder="1" applyAlignment="1">
      <alignment horizontal="center" vertical="center"/>
    </xf>
    <xf numFmtId="43" fontId="0" fillId="3" borderId="1" xfId="2" applyFont="1" applyFill="1" applyBorder="1" applyAlignment="1">
      <alignment horizontal="center"/>
    </xf>
    <xf numFmtId="44" fontId="0" fillId="3" borderId="15" xfId="0" applyNumberFormat="1" applyFill="1" applyBorder="1" applyAlignment="1">
      <alignment horizontal="center" vertical="center"/>
    </xf>
    <xf numFmtId="43" fontId="0" fillId="3" borderId="14" xfId="2" applyFont="1" applyFill="1" applyBorder="1" applyAlignment="1">
      <alignment horizontal="center"/>
    </xf>
    <xf numFmtId="43" fontId="0" fillId="2" borderId="3" xfId="2" applyFont="1" applyFill="1" applyBorder="1" applyAlignment="1">
      <alignment horizontal="center"/>
    </xf>
    <xf numFmtId="43" fontId="0" fillId="2" borderId="1" xfId="2" applyFont="1" applyFill="1" applyBorder="1" applyAlignment="1">
      <alignment horizontal="center"/>
    </xf>
    <xf numFmtId="43" fontId="0" fillId="2" borderId="14" xfId="2" applyFont="1" applyFill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3" fontId="0" fillId="2" borderId="10" xfId="2" applyFont="1" applyFill="1" applyBorder="1" applyAlignment="1">
      <alignment horizontal="center"/>
    </xf>
    <xf numFmtId="43" fontId="0" fillId="2" borderId="12" xfId="2" applyFont="1" applyFill="1" applyBorder="1" applyAlignment="1">
      <alignment horizontal="center"/>
    </xf>
    <xf numFmtId="43" fontId="0" fillId="2" borderId="16" xfId="2" applyFont="1" applyFill="1" applyBorder="1" applyAlignment="1">
      <alignment horizontal="center"/>
    </xf>
    <xf numFmtId="43" fontId="0" fillId="2" borderId="0" xfId="2" applyFont="1" applyFill="1"/>
    <xf numFmtId="43" fontId="0" fillId="3" borderId="1" xfId="2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4A56F-70F9-4848-8C25-DEC96C502BCE}">
  <dimension ref="A1:N18"/>
  <sheetViews>
    <sheetView tabSelected="1" workbookViewId="0">
      <selection activeCell="H5" sqref="H5:I12"/>
    </sheetView>
  </sheetViews>
  <sheetFormatPr defaultRowHeight="15" x14ac:dyDescent="0.25"/>
  <cols>
    <col min="1" max="1" width="15" customWidth="1"/>
    <col min="2" max="2" width="20.42578125" style="1" customWidth="1"/>
    <col min="3" max="4" width="17.7109375" style="2" customWidth="1"/>
    <col min="5" max="5" width="11.7109375" style="2" customWidth="1"/>
    <col min="6" max="6" width="14.28515625" style="2" customWidth="1"/>
    <col min="7" max="7" width="14.28515625" style="10" customWidth="1"/>
    <col min="8" max="9" width="11.5703125" style="10" customWidth="1"/>
    <col min="10" max="10" width="14.28515625" bestFit="1" customWidth="1"/>
    <col min="11" max="11" width="14" bestFit="1" customWidth="1"/>
    <col min="14" max="14" width="14.28515625" bestFit="1" customWidth="1"/>
  </cols>
  <sheetData>
    <row r="1" spans="1:14" x14ac:dyDescent="0.25">
      <c r="A1" t="s">
        <v>12</v>
      </c>
    </row>
    <row r="2" spans="1:14" x14ac:dyDescent="0.25">
      <c r="A2" t="s">
        <v>25</v>
      </c>
    </row>
    <row r="3" spans="1:14" ht="15.75" thickBot="1" x14ac:dyDescent="0.3"/>
    <row r="4" spans="1:14" ht="15.75" thickBot="1" x14ac:dyDescent="0.3">
      <c r="A4" s="8" t="s">
        <v>13</v>
      </c>
      <c r="B4" s="9" t="s">
        <v>14</v>
      </c>
      <c r="C4" s="6" t="s">
        <v>17</v>
      </c>
      <c r="D4" s="6" t="s">
        <v>56</v>
      </c>
      <c r="E4" s="6" t="s">
        <v>24</v>
      </c>
      <c r="F4" s="18" t="s">
        <v>54</v>
      </c>
      <c r="G4" s="6" t="s">
        <v>55</v>
      </c>
      <c r="H4" s="18" t="s">
        <v>57</v>
      </c>
      <c r="I4" s="6" t="s">
        <v>58</v>
      </c>
    </row>
    <row r="5" spans="1:14" ht="30" customHeight="1" x14ac:dyDescent="0.25">
      <c r="A5" s="39" t="s">
        <v>63</v>
      </c>
      <c r="B5" s="15" t="s">
        <v>0</v>
      </c>
      <c r="C5" s="35" t="s">
        <v>1</v>
      </c>
      <c r="D5" s="35">
        <v>1</v>
      </c>
      <c r="E5" s="7">
        <v>1.44</v>
      </c>
      <c r="F5" s="26">
        <f>((E5*$C$16)/$E$13)</f>
        <v>768.80222841225623</v>
      </c>
      <c r="G5" s="27">
        <v>6177.6</v>
      </c>
      <c r="H5" s="32">
        <f>F5/D5</f>
        <v>768.80222841225623</v>
      </c>
      <c r="I5" s="41">
        <f>G5/D5</f>
        <v>6177.6</v>
      </c>
      <c r="J5" s="11">
        <f t="shared" ref="J5:J6" si="0">SUM(H5:I5)*D5</f>
        <v>6946.4022284122566</v>
      </c>
      <c r="K5" s="11" t="b">
        <f t="shared" ref="K5:K6" si="1">SUM(F5:G5)=J5</f>
        <v>1</v>
      </c>
      <c r="L5" t="s">
        <v>40</v>
      </c>
    </row>
    <row r="6" spans="1:14" x14ac:dyDescent="0.25">
      <c r="A6" s="38" t="s">
        <v>64</v>
      </c>
      <c r="B6" s="16"/>
      <c r="C6" s="36" t="s">
        <v>2</v>
      </c>
      <c r="D6" s="36">
        <v>1</v>
      </c>
      <c r="E6" s="5">
        <v>1.8</v>
      </c>
      <c r="F6" s="28">
        <f>((E6*$C$16)/$E$13)</f>
        <v>961.00278551532028</v>
      </c>
      <c r="G6" s="29">
        <v>7722</v>
      </c>
      <c r="H6" s="33">
        <f>F6/D6</f>
        <v>961.00278551532028</v>
      </c>
      <c r="I6" s="42">
        <f>G6/D6</f>
        <v>7722</v>
      </c>
      <c r="J6" s="11">
        <f t="shared" si="0"/>
        <v>8683.0027855153203</v>
      </c>
      <c r="K6" s="11" t="b">
        <f t="shared" si="1"/>
        <v>1</v>
      </c>
      <c r="L6" t="s">
        <v>41</v>
      </c>
    </row>
    <row r="7" spans="1:14" x14ac:dyDescent="0.25">
      <c r="A7" s="38" t="s">
        <v>62</v>
      </c>
      <c r="B7" s="16"/>
      <c r="C7" s="36" t="s">
        <v>3</v>
      </c>
      <c r="D7" s="36">
        <v>2</v>
      </c>
      <c r="E7" s="5">
        <v>4.32</v>
      </c>
      <c r="F7" s="28">
        <f>((E7*$C$16)/$E$13)</f>
        <v>2306.4066852367691</v>
      </c>
      <c r="G7" s="29">
        <v>18532.8</v>
      </c>
      <c r="H7" s="33">
        <f>F7/D7</f>
        <v>1153.2033426183846</v>
      </c>
      <c r="I7" s="42">
        <f>G7/D7</f>
        <v>9266.4</v>
      </c>
      <c r="J7" s="11">
        <f>SUM(H7:I7)*D7</f>
        <v>20839.206685236768</v>
      </c>
      <c r="K7" s="11" t="b">
        <f>SUM(F7:G7)=J7</f>
        <v>1</v>
      </c>
      <c r="L7" t="s">
        <v>37</v>
      </c>
    </row>
    <row r="8" spans="1:14" ht="45" x14ac:dyDescent="0.25">
      <c r="A8" s="38" t="s">
        <v>59</v>
      </c>
      <c r="B8" s="4" t="s">
        <v>4</v>
      </c>
      <c r="C8" s="36" t="s">
        <v>1</v>
      </c>
      <c r="D8" s="36">
        <v>1</v>
      </c>
      <c r="E8" s="5">
        <v>1.44</v>
      </c>
      <c r="F8" s="28">
        <f t="shared" ref="F8:F9" si="2">((E8*$C$16)/$E$13)</f>
        <v>768.80222841225623</v>
      </c>
      <c r="G8" s="29">
        <v>9040</v>
      </c>
      <c r="H8" s="33">
        <f t="shared" ref="H6:H12" si="3">F8/D8</f>
        <v>768.80222841225623</v>
      </c>
      <c r="I8" s="42">
        <f t="shared" ref="I6:I12" si="4">G8/D8</f>
        <v>9040</v>
      </c>
      <c r="J8" s="11">
        <f t="shared" ref="J8:J12" si="5">SUM(H8:I8)*D8</f>
        <v>9808.8022284122562</v>
      </c>
      <c r="K8" s="11" t="b">
        <f t="shared" ref="K8:K12" si="6">SUM(F8:G8)=J8</f>
        <v>1</v>
      </c>
      <c r="L8" t="s">
        <v>30</v>
      </c>
      <c r="N8" s="12"/>
    </row>
    <row r="9" spans="1:14" ht="45" x14ac:dyDescent="0.25">
      <c r="A9" s="38" t="s">
        <v>60</v>
      </c>
      <c r="B9" s="4" t="s">
        <v>5</v>
      </c>
      <c r="C9" s="36" t="s">
        <v>6</v>
      </c>
      <c r="D9" s="36">
        <v>9</v>
      </c>
      <c r="E9" s="5">
        <v>25.92</v>
      </c>
      <c r="F9" s="28">
        <f>((E9*$C$16)/$E$13)</f>
        <v>13838.440111420612</v>
      </c>
      <c r="G9" s="45">
        <v>162720</v>
      </c>
      <c r="H9" s="33">
        <f>F9/D9</f>
        <v>1537.6044568245125</v>
      </c>
      <c r="I9" s="42">
        <f>G9/D9</f>
        <v>18080</v>
      </c>
      <c r="J9" s="11">
        <f t="shared" si="5"/>
        <v>176558.44011142061</v>
      </c>
      <c r="K9" s="11" t="b">
        <f t="shared" si="6"/>
        <v>1</v>
      </c>
      <c r="L9" t="s">
        <v>34</v>
      </c>
      <c r="N9" s="10"/>
    </row>
    <row r="10" spans="1:14" ht="60" customHeight="1" x14ac:dyDescent="0.25">
      <c r="A10" s="38" t="s">
        <v>61</v>
      </c>
      <c r="B10" s="16" t="s">
        <v>7</v>
      </c>
      <c r="C10" s="36" t="s">
        <v>8</v>
      </c>
      <c r="D10" s="36">
        <v>1</v>
      </c>
      <c r="E10" s="5">
        <v>17.100000000000001</v>
      </c>
      <c r="F10" s="28">
        <f>((E10*$C$16)/$E$13)</f>
        <v>9129.5264623955445</v>
      </c>
      <c r="G10" s="29">
        <v>86020</v>
      </c>
      <c r="H10" s="33">
        <f t="shared" si="3"/>
        <v>9129.5264623955445</v>
      </c>
      <c r="I10" s="42">
        <f t="shared" si="4"/>
        <v>86020</v>
      </c>
      <c r="J10" s="11">
        <f t="shared" si="5"/>
        <v>95149.526462395545</v>
      </c>
      <c r="K10" s="11" t="b">
        <f t="shared" si="6"/>
        <v>1</v>
      </c>
      <c r="L10" t="s">
        <v>52</v>
      </c>
      <c r="N10" s="11"/>
    </row>
    <row r="11" spans="1:14" x14ac:dyDescent="0.25">
      <c r="A11" s="38" t="s">
        <v>65</v>
      </c>
      <c r="B11" s="16"/>
      <c r="C11" s="36" t="s">
        <v>9</v>
      </c>
      <c r="D11" s="36">
        <v>2</v>
      </c>
      <c r="E11" s="5">
        <v>34.68</v>
      </c>
      <c r="F11" s="28">
        <f>((E11*$C$16)/$E$13)</f>
        <v>18515.320334261836</v>
      </c>
      <c r="G11" s="29">
        <v>175900</v>
      </c>
      <c r="H11" s="33">
        <f t="shared" si="3"/>
        <v>9257.6601671309181</v>
      </c>
      <c r="I11" s="42">
        <f t="shared" si="4"/>
        <v>87950</v>
      </c>
      <c r="J11" s="11">
        <f t="shared" si="5"/>
        <v>194415.32033426184</v>
      </c>
      <c r="K11" s="11" t="b">
        <f t="shared" si="6"/>
        <v>1</v>
      </c>
      <c r="L11" t="s">
        <v>47</v>
      </c>
    </row>
    <row r="12" spans="1:14" ht="15.75" thickBot="1" x14ac:dyDescent="0.3">
      <c r="A12" s="40" t="s">
        <v>66</v>
      </c>
      <c r="B12" s="24"/>
      <c r="C12" s="37" t="s">
        <v>10</v>
      </c>
      <c r="D12" s="37">
        <v>1</v>
      </c>
      <c r="E12" s="25">
        <v>21</v>
      </c>
      <c r="F12" s="30">
        <f>((E12*$C$16)/$E$13)</f>
        <v>11211.699164345404</v>
      </c>
      <c r="G12" s="31">
        <v>109190</v>
      </c>
      <c r="H12" s="34">
        <f t="shared" si="3"/>
        <v>11211.699164345404</v>
      </c>
      <c r="I12" s="43">
        <f t="shared" si="4"/>
        <v>109190</v>
      </c>
      <c r="J12" s="11">
        <f t="shared" si="5"/>
        <v>120401.69916434541</v>
      </c>
      <c r="K12" s="11" t="b">
        <f t="shared" si="6"/>
        <v>1</v>
      </c>
      <c r="L12" t="s">
        <v>49</v>
      </c>
    </row>
    <row r="13" spans="1:14" ht="15.75" thickBot="1" x14ac:dyDescent="0.3">
      <c r="C13" s="20" t="s">
        <v>11</v>
      </c>
      <c r="D13" s="20">
        <f>SUM(D5:D12)</f>
        <v>18</v>
      </c>
      <c r="E13" s="21">
        <f>SUM(E5:E12)</f>
        <v>107.7</v>
      </c>
      <c r="F13" s="22">
        <f>SUM(F5:F12)</f>
        <v>57499.999999999993</v>
      </c>
      <c r="G13" s="23">
        <f>SUM(G5:G12)</f>
        <v>575302.40000000002</v>
      </c>
      <c r="H13" s="19"/>
      <c r="I13" s="19"/>
      <c r="J13" s="11">
        <f>SUM(J5:J12)</f>
        <v>632802.4</v>
      </c>
    </row>
    <row r="14" spans="1:14" x14ac:dyDescent="0.25">
      <c r="G14" s="17">
        <f>SUM(F13:G13)</f>
        <v>632802.4</v>
      </c>
      <c r="J14" s="11" t="b">
        <f>J13=G14</f>
        <v>1</v>
      </c>
    </row>
    <row r="16" spans="1:14" ht="30" x14ac:dyDescent="0.25">
      <c r="B16" s="1" t="s">
        <v>26</v>
      </c>
      <c r="C16" s="3">
        <v>57500</v>
      </c>
      <c r="D16" s="3"/>
      <c r="E16" s="3"/>
      <c r="G16" s="44">
        <f>G14-H11-I11</f>
        <v>535594.73983286915</v>
      </c>
    </row>
    <row r="17" spans="3:5" x14ac:dyDescent="0.25">
      <c r="C17" s="3"/>
      <c r="D17" s="3"/>
      <c r="E17" s="3"/>
    </row>
    <row r="18" spans="3:5" x14ac:dyDescent="0.25">
      <c r="C18" s="3"/>
      <c r="D18" s="3"/>
    </row>
  </sheetData>
  <mergeCells count="2">
    <mergeCell ref="B5:B7"/>
    <mergeCell ref="B10:B1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ED62D-032F-4216-962A-E841E7C411E9}">
  <dimension ref="A1:F8"/>
  <sheetViews>
    <sheetView workbookViewId="0">
      <selection activeCell="B2" sqref="B2"/>
    </sheetView>
  </sheetViews>
  <sheetFormatPr defaultRowHeight="15" x14ac:dyDescent="0.25"/>
  <cols>
    <col min="1" max="1" width="22" customWidth="1"/>
    <col min="2" max="2" width="82" customWidth="1"/>
    <col min="3" max="3" width="15.42578125" customWidth="1"/>
    <col min="4" max="4" width="17.140625" customWidth="1"/>
  </cols>
  <sheetData>
    <row r="1" spans="1:6" ht="75" x14ac:dyDescent="0.25">
      <c r="A1" s="2" t="s">
        <v>30</v>
      </c>
      <c r="B1" s="13" t="s">
        <v>31</v>
      </c>
      <c r="C1" s="14">
        <v>1</v>
      </c>
      <c r="D1" s="2" t="s">
        <v>33</v>
      </c>
      <c r="E1" s="2" t="s">
        <v>32</v>
      </c>
      <c r="F1" s="2" t="s">
        <v>19</v>
      </c>
    </row>
    <row r="2" spans="1:6" ht="75" x14ac:dyDescent="0.25">
      <c r="A2" s="2" t="s">
        <v>34</v>
      </c>
      <c r="B2" s="13" t="s">
        <v>35</v>
      </c>
      <c r="C2" s="14">
        <v>9</v>
      </c>
      <c r="D2" s="2" t="s">
        <v>33</v>
      </c>
      <c r="E2" s="2" t="s">
        <v>36</v>
      </c>
      <c r="F2" s="2" t="s">
        <v>20</v>
      </c>
    </row>
    <row r="3" spans="1:6" ht="90" x14ac:dyDescent="0.25">
      <c r="A3" s="2" t="s">
        <v>37</v>
      </c>
      <c r="B3" s="13" t="s">
        <v>38</v>
      </c>
      <c r="C3" s="14">
        <v>2</v>
      </c>
      <c r="D3" s="2" t="s">
        <v>33</v>
      </c>
      <c r="E3" s="2" t="s">
        <v>39</v>
      </c>
      <c r="F3" s="2" t="s">
        <v>23</v>
      </c>
    </row>
    <row r="4" spans="1:6" ht="90" x14ac:dyDescent="0.25">
      <c r="A4" s="2" t="s">
        <v>40</v>
      </c>
      <c r="B4" s="13" t="s">
        <v>42</v>
      </c>
      <c r="C4" s="14">
        <v>1</v>
      </c>
      <c r="D4" s="2" t="s">
        <v>45</v>
      </c>
      <c r="E4" s="2" t="s">
        <v>44</v>
      </c>
      <c r="F4" s="2" t="s">
        <v>21</v>
      </c>
    </row>
    <row r="5" spans="1:6" ht="90" x14ac:dyDescent="0.25">
      <c r="A5" s="2" t="s">
        <v>41</v>
      </c>
      <c r="B5" s="13" t="s">
        <v>43</v>
      </c>
      <c r="C5" s="14">
        <v>1</v>
      </c>
      <c r="D5" s="2" t="s">
        <v>45</v>
      </c>
      <c r="E5" s="2" t="s">
        <v>46</v>
      </c>
      <c r="F5" s="2" t="s">
        <v>22</v>
      </c>
    </row>
    <row r="6" spans="1:6" ht="60" x14ac:dyDescent="0.25">
      <c r="A6" s="2" t="s">
        <v>47</v>
      </c>
      <c r="B6" s="13" t="s">
        <v>48</v>
      </c>
      <c r="C6" s="14">
        <v>1</v>
      </c>
      <c r="D6" s="2" t="s">
        <v>51</v>
      </c>
      <c r="E6" s="2" t="s">
        <v>27</v>
      </c>
      <c r="F6" s="2" t="s">
        <v>15</v>
      </c>
    </row>
    <row r="7" spans="1:6" ht="60" x14ac:dyDescent="0.25">
      <c r="A7" s="2" t="s">
        <v>49</v>
      </c>
      <c r="B7" s="13" t="s">
        <v>50</v>
      </c>
      <c r="C7" s="14">
        <v>1</v>
      </c>
      <c r="D7" s="2" t="s">
        <v>51</v>
      </c>
      <c r="E7" s="2" t="s">
        <v>28</v>
      </c>
      <c r="F7" s="2" t="s">
        <v>16</v>
      </c>
    </row>
    <row r="8" spans="1:6" ht="60" x14ac:dyDescent="0.25">
      <c r="A8" s="2" t="s">
        <v>52</v>
      </c>
      <c r="B8" s="13" t="s">
        <v>53</v>
      </c>
      <c r="C8" s="14">
        <v>1</v>
      </c>
      <c r="D8" s="2" t="s">
        <v>33</v>
      </c>
      <c r="E8" s="2" t="s">
        <v>29</v>
      </c>
      <c r="F8" s="2" t="s">
        <v>18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Araújo</dc:creator>
  <cp:lastModifiedBy>Stephany</cp:lastModifiedBy>
  <dcterms:created xsi:type="dcterms:W3CDTF">2023-11-01T12:23:21Z</dcterms:created>
  <dcterms:modified xsi:type="dcterms:W3CDTF">2024-12-20T17:35:56Z</dcterms:modified>
</cp:coreProperties>
</file>